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\Desktop\"/>
    </mc:Choice>
  </mc:AlternateContent>
  <xr:revisionPtr revIDLastSave="0" documentId="13_ncr:1_{8033BF53-25AA-4A3E-8500-E1E08AB9A78E}" xr6:coauthVersionLast="46" xr6:coauthVersionMax="46" xr10:uidLastSave="{00000000-0000-0000-0000-000000000000}"/>
  <bookViews>
    <workbookView xWindow="-108" yWindow="-108" windowWidth="23256" windowHeight="13176" xr2:uid="{C7C1EDE8-0E23-4BCD-BF06-D4E0593691AA}"/>
  </bookViews>
  <sheets>
    <sheet name="Predictive Equations for RMR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4" l="1"/>
  <c r="J18" i="4" l="1"/>
  <c r="L18" i="4"/>
  <c r="K18" i="4"/>
  <c r="I14" i="4"/>
  <c r="H14" i="4"/>
  <c r="K14" i="4" s="1"/>
  <c r="J10" i="4"/>
  <c r="I10" i="4"/>
  <c r="J14" i="4"/>
  <c r="H6" i="4"/>
  <c r="M18" i="4" l="1"/>
  <c r="K10" i="4"/>
</calcChain>
</file>

<file path=xl/sharedStrings.xml><?xml version="1.0" encoding="utf-8"?>
<sst xmlns="http://schemas.openxmlformats.org/spreadsheetml/2006/main" count="48" uniqueCount="24">
  <si>
    <t>Model 1</t>
  </si>
  <si>
    <t>Model 2</t>
  </si>
  <si>
    <t>Necessary information</t>
  </si>
  <si>
    <t>Corrected neck girth (cm)</t>
  </si>
  <si>
    <r>
      <t xml:space="preserve">RMR          </t>
    </r>
    <r>
      <rPr>
        <b/>
        <sz val="9"/>
        <color theme="0"/>
        <rFont val="Arial"/>
        <family val="2"/>
      </rPr>
      <t xml:space="preserve">       (kcal × day−1)</t>
    </r>
  </si>
  <si>
    <t>Model 3</t>
  </si>
  <si>
    <t>Corrected chest girth (cm)</t>
  </si>
  <si>
    <r>
      <rPr>
        <b/>
        <sz val="9"/>
        <color theme="1"/>
        <rFont val="Arial"/>
        <family val="2"/>
      </rPr>
      <t>Sex</t>
    </r>
    <r>
      <rPr>
        <sz val="9"/>
        <color theme="1"/>
        <rFont val="Arial"/>
        <family val="2"/>
      </rPr>
      <t xml:space="preserve"> (1=Men  2=Women)</t>
    </r>
  </si>
  <si>
    <r>
      <rPr>
        <b/>
        <sz val="9"/>
        <color theme="1"/>
        <rFont val="Arial"/>
        <family val="2"/>
      </rPr>
      <t>Age</t>
    </r>
    <r>
      <rPr>
        <sz val="9"/>
        <color theme="1"/>
        <rFont val="Arial"/>
        <family val="2"/>
      </rPr>
      <t xml:space="preserve"> (years)</t>
    </r>
  </si>
  <si>
    <r>
      <rPr>
        <b/>
        <sz val="9"/>
        <color theme="1"/>
        <rFont val="Arial"/>
        <family val="2"/>
      </rPr>
      <t>Submandibular skinfold</t>
    </r>
    <r>
      <rPr>
        <sz val="9"/>
        <color theme="1"/>
        <rFont val="Arial"/>
        <family val="2"/>
      </rPr>
      <t xml:space="preserve"> (mm)</t>
    </r>
  </si>
  <si>
    <r>
      <rPr>
        <b/>
        <sz val="9"/>
        <color theme="1"/>
        <rFont val="Arial"/>
        <family val="2"/>
      </rPr>
      <t>Neck girth</t>
    </r>
    <r>
      <rPr>
        <sz val="9"/>
        <color theme="1"/>
        <rFont val="Arial"/>
        <family val="2"/>
      </rPr>
      <t xml:space="preserve"> (cm)</t>
    </r>
  </si>
  <si>
    <r>
      <rPr>
        <b/>
        <sz val="9"/>
        <color theme="1"/>
        <rFont val="Arial"/>
        <family val="2"/>
      </rPr>
      <t>Femur breadth</t>
    </r>
    <r>
      <rPr>
        <sz val="9"/>
        <color theme="1"/>
        <rFont val="Arial"/>
        <family val="2"/>
      </rPr>
      <t xml:space="preserve"> (cm)</t>
    </r>
  </si>
  <si>
    <r>
      <rPr>
        <b/>
        <sz val="9"/>
        <color theme="1"/>
        <rFont val="Arial"/>
        <family val="2"/>
      </rPr>
      <t>knee height</t>
    </r>
    <r>
      <rPr>
        <sz val="9"/>
        <color theme="1"/>
        <rFont val="Arial"/>
        <family val="2"/>
      </rPr>
      <t xml:space="preserve"> (cm)</t>
    </r>
  </si>
  <si>
    <r>
      <rPr>
        <b/>
        <sz val="9"/>
        <color theme="1"/>
        <rFont val="Arial"/>
        <family val="2"/>
      </rPr>
      <t>Body mass</t>
    </r>
    <r>
      <rPr>
        <sz val="9"/>
        <color theme="1"/>
        <rFont val="Arial"/>
        <family val="2"/>
      </rPr>
      <t xml:space="preserve"> (kg)</t>
    </r>
  </si>
  <si>
    <r>
      <rPr>
        <b/>
        <sz val="9"/>
        <color theme="1"/>
        <rFont val="Arial"/>
        <family val="2"/>
      </rPr>
      <t>Stature</t>
    </r>
    <r>
      <rPr>
        <sz val="9"/>
        <color theme="1"/>
        <rFont val="Arial"/>
        <family val="2"/>
      </rPr>
      <t xml:space="preserve"> (cm)</t>
    </r>
  </si>
  <si>
    <r>
      <rPr>
        <b/>
        <sz val="9"/>
        <color theme="1"/>
        <rFont val="Arial"/>
        <family val="2"/>
      </rPr>
      <t>Subscapular skinfold</t>
    </r>
    <r>
      <rPr>
        <sz val="9"/>
        <color theme="1"/>
        <rFont val="Arial"/>
        <family val="2"/>
      </rPr>
      <t xml:space="preserve"> (mm)</t>
    </r>
  </si>
  <si>
    <r>
      <rPr>
        <b/>
        <sz val="9"/>
        <color theme="1"/>
        <rFont val="Arial"/>
        <family val="2"/>
      </rPr>
      <t>Chest girth</t>
    </r>
    <r>
      <rPr>
        <sz val="9"/>
        <color theme="1"/>
        <rFont val="Arial"/>
        <family val="2"/>
      </rPr>
      <t xml:space="preserve"> (cm)</t>
    </r>
  </si>
  <si>
    <t>Stature from knee height (cm) - Men</t>
  </si>
  <si>
    <t>Stature from knee height (cm) - Women</t>
  </si>
  <si>
    <r>
      <rPr>
        <b/>
        <sz val="9"/>
        <color theme="1"/>
        <rFont val="Arial"/>
        <family val="2"/>
      </rPr>
      <t>Biacromial breadth</t>
    </r>
    <r>
      <rPr>
        <sz val="9"/>
        <color theme="1"/>
        <rFont val="Arial"/>
        <family val="2"/>
      </rPr>
      <t xml:space="preserve"> (cm)</t>
    </r>
  </si>
  <si>
    <t>Model 4</t>
  </si>
  <si>
    <t>Stature from half arm span (cm)</t>
  </si>
  <si>
    <r>
      <rPr>
        <b/>
        <sz val="9"/>
        <color theme="1"/>
        <rFont val="Arial"/>
        <family val="2"/>
      </rPr>
      <t xml:space="preserve">Half arm span </t>
    </r>
    <r>
      <rPr>
        <sz val="9"/>
        <color theme="1"/>
        <rFont val="Arial"/>
        <family val="2"/>
      </rPr>
      <t>(cm)</t>
    </r>
  </si>
  <si>
    <t>Predictive Equations for RMR (Herrera-Amante et al. 2021)
(kcal × day−1)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</si>
</sst>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18" xfId="0" applyFont="1" applyFill="1" applyBorder="1" applyAlignment="1" applyProtection="1">
      <alignment horizontal="center" vertical="center" wrapText="1"/>
      <protection locked="0"/>
    </xf>
    <xf numFmtId="2" fontId="6" fillId="0" borderId="10" xfId="0" applyNumberFormat="1" applyFont="1" applyBorder="1" applyAlignment="1" applyProtection="1">
      <alignment horizontal="center" vertical="center"/>
      <protection locked="0"/>
    </xf>
    <xf numFmtId="2" fontId="6" fillId="0" borderId="11" xfId="0" applyNumberFormat="1" applyFont="1" applyBorder="1" applyAlignment="1" applyProtection="1">
      <alignment horizontal="center" vertical="center"/>
      <protection locked="0"/>
    </xf>
    <xf numFmtId="2" fontId="3" fillId="0" borderId="17" xfId="0" applyNumberFormat="1" applyFont="1" applyBorder="1" applyAlignment="1" applyProtection="1">
      <alignment horizontal="center" vertical="center"/>
      <protection locked="0"/>
    </xf>
    <xf numFmtId="2" fontId="6" fillId="0" borderId="17" xfId="0" applyNumberFormat="1" applyFont="1" applyBorder="1" applyAlignment="1" applyProtection="1">
      <alignment horizontal="center" vertical="center"/>
      <protection locked="0"/>
    </xf>
    <xf numFmtId="0" fontId="6" fillId="5" borderId="9" xfId="0" applyFont="1" applyFill="1" applyBorder="1" applyAlignment="1" applyProtection="1">
      <alignment horizontal="center" vertical="center" wrapText="1"/>
      <protection locked="0"/>
    </xf>
    <xf numFmtId="0" fontId="6" fillId="0" borderId="10" xfId="0" applyNumberFormat="1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/>
      <protection locked="0"/>
    </xf>
    <xf numFmtId="2" fontId="7" fillId="2" borderId="12" xfId="0" applyNumberFormat="1" applyFont="1" applyFill="1" applyBorder="1" applyAlignment="1" applyProtection="1">
      <alignment horizontal="center" vertical="center" wrapText="1"/>
      <protection hidden="1"/>
    </xf>
    <xf numFmtId="2" fontId="8" fillId="3" borderId="12" xfId="0" applyNumberFormat="1" applyFont="1" applyFill="1" applyBorder="1" applyAlignment="1" applyProtection="1">
      <alignment horizontal="center" vertical="center"/>
      <protection hidden="1"/>
    </xf>
    <xf numFmtId="2" fontId="7" fillId="2" borderId="12" xfId="0" applyNumberFormat="1" applyFont="1" applyFill="1" applyBorder="1" applyAlignment="1" applyProtection="1">
      <alignment horizontal="center" vertical="center"/>
      <protection hidden="1"/>
    </xf>
    <xf numFmtId="2" fontId="7" fillId="2" borderId="24" xfId="0" applyNumberFormat="1" applyFont="1" applyFill="1" applyBorder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23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 wrapText="1"/>
    </xf>
    <xf numFmtId="0" fontId="8" fillId="3" borderId="23" xfId="0" applyFont="1" applyFill="1" applyBorder="1" applyAlignment="1" applyProtection="1">
      <alignment horizontal="center" vertical="center" wrapText="1"/>
    </xf>
    <xf numFmtId="0" fontId="7" fillId="2" borderId="21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8" fillId="3" borderId="2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7" fillId="7" borderId="14" xfId="0" applyFont="1" applyFill="1" applyBorder="1" applyAlignment="1" applyProtection="1">
      <alignment horizontal="center" vertical="center"/>
      <protection locked="0"/>
    </xf>
    <xf numFmtId="0" fontId="7" fillId="7" borderId="15" xfId="0" applyFont="1" applyFill="1" applyBorder="1" applyAlignment="1" applyProtection="1">
      <alignment horizontal="center" vertical="center"/>
      <protection locked="0"/>
    </xf>
    <xf numFmtId="0" fontId="7" fillId="7" borderId="16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8" fillId="3" borderId="20" xfId="0" applyFont="1" applyFill="1" applyBorder="1" applyAlignment="1" applyProtection="1">
      <alignment horizontal="center" vertical="center" wrapText="1"/>
    </xf>
    <xf numFmtId="0" fontId="9" fillId="6" borderId="19" xfId="0" applyFont="1" applyFill="1" applyBorder="1" applyAlignment="1" applyProtection="1">
      <alignment horizontal="center"/>
      <protection locked="0"/>
    </xf>
    <xf numFmtId="0" fontId="9" fillId="6" borderId="6" xfId="0" applyFont="1" applyFill="1" applyBorder="1" applyAlignment="1" applyProtection="1">
      <alignment horizontal="center"/>
      <protection locked="0"/>
    </xf>
    <xf numFmtId="0" fontId="9" fillId="6" borderId="7" xfId="0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5FF88"/>
      <color rgb="FF00C850"/>
      <color rgb="FF0096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ACD11-7278-44B5-8392-CF281B0C3841}">
  <dimension ref="A2:M18"/>
  <sheetViews>
    <sheetView tabSelected="1" zoomScale="110" zoomScaleNormal="110" workbookViewId="0">
      <selection activeCell="A2" sqref="A2:G2"/>
    </sheetView>
  </sheetViews>
  <sheetFormatPr baseColWidth="10" defaultRowHeight="14.4" x14ac:dyDescent="0.3"/>
  <cols>
    <col min="1" max="1" width="11.5546875" style="1"/>
    <col min="2" max="2" width="12.109375" style="1" bestFit="1" customWidth="1"/>
    <col min="3" max="3" width="11.5546875" style="1" customWidth="1"/>
    <col min="4" max="6" width="11.5546875" style="1"/>
    <col min="7" max="7" width="13.33203125" style="1" customWidth="1"/>
    <col min="8" max="8" width="11.5546875" style="1"/>
    <col min="9" max="9" width="12.77734375" style="1" customWidth="1"/>
    <col min="10" max="11" width="11.5546875" style="1"/>
    <col min="12" max="12" width="12.6640625" style="1" bestFit="1" customWidth="1"/>
    <col min="13" max="16384" width="11.5546875" style="1"/>
  </cols>
  <sheetData>
    <row r="2" spans="1:13" ht="15" customHeight="1" x14ac:dyDescent="0.35">
      <c r="A2" s="32" t="s">
        <v>23</v>
      </c>
      <c r="B2" s="33"/>
      <c r="C2" s="33"/>
      <c r="D2" s="33"/>
      <c r="E2" s="33"/>
      <c r="F2" s="33"/>
      <c r="G2" s="33"/>
    </row>
    <row r="3" spans="1:13" ht="15" thickBot="1" x14ac:dyDescent="0.35">
      <c r="A3" s="2"/>
      <c r="B3" s="2"/>
      <c r="C3" s="2"/>
      <c r="D3" s="2"/>
      <c r="E3" s="2"/>
      <c r="F3" s="2"/>
      <c r="G3" s="2"/>
    </row>
    <row r="4" spans="1:13" ht="15" customHeight="1" thickBot="1" x14ac:dyDescent="0.35">
      <c r="A4" s="28" t="s">
        <v>0</v>
      </c>
      <c r="B4" s="19" t="s">
        <v>2</v>
      </c>
      <c r="C4" s="20"/>
      <c r="D4" s="20"/>
      <c r="E4" s="20"/>
      <c r="F4" s="38"/>
      <c r="G4" s="24" t="s">
        <v>3</v>
      </c>
      <c r="H4" s="34" t="s">
        <v>4</v>
      </c>
    </row>
    <row r="5" spans="1:13" ht="35.4" x14ac:dyDescent="0.3">
      <c r="A5" s="29"/>
      <c r="B5" s="3" t="s">
        <v>8</v>
      </c>
      <c r="C5" s="4" t="s">
        <v>13</v>
      </c>
      <c r="D5" s="4" t="s">
        <v>14</v>
      </c>
      <c r="E5" s="4" t="s">
        <v>9</v>
      </c>
      <c r="F5" s="5" t="s">
        <v>10</v>
      </c>
      <c r="G5" s="25"/>
      <c r="H5" s="27"/>
    </row>
    <row r="6" spans="1:13" ht="16.2" thickBot="1" x14ac:dyDescent="0.35">
      <c r="A6" s="30"/>
      <c r="B6" s="6">
        <v>27</v>
      </c>
      <c r="C6" s="7">
        <v>62.5</v>
      </c>
      <c r="D6" s="7">
        <v>145.30000000000001</v>
      </c>
      <c r="E6" s="7">
        <v>6</v>
      </c>
      <c r="F6" s="8">
        <v>35</v>
      </c>
      <c r="G6" s="13">
        <f>F6-(3.14159265358979*E6/10)</f>
        <v>33.115044407846128</v>
      </c>
      <c r="H6" s="14">
        <f>(36.831*G6)-(5.729*B6)-(10.203*C6)+(11.348*D6) -738.197</f>
        <v>1337.9571005853809</v>
      </c>
    </row>
    <row r="7" spans="1:13" ht="15" thickBot="1" x14ac:dyDescent="0.35"/>
    <row r="8" spans="1:13" ht="15" thickBot="1" x14ac:dyDescent="0.35">
      <c r="A8" s="28" t="s">
        <v>1</v>
      </c>
      <c r="B8" s="19" t="s">
        <v>2</v>
      </c>
      <c r="C8" s="20"/>
      <c r="D8" s="20"/>
      <c r="E8" s="20"/>
      <c r="F8" s="20"/>
      <c r="G8" s="20"/>
      <c r="H8" s="21"/>
      <c r="I8" s="24" t="s">
        <v>3</v>
      </c>
      <c r="J8" s="24" t="s">
        <v>6</v>
      </c>
      <c r="K8" s="26" t="s">
        <v>4</v>
      </c>
    </row>
    <row r="9" spans="1:13" ht="35.4" x14ac:dyDescent="0.3">
      <c r="A9" s="29"/>
      <c r="B9" s="3" t="s">
        <v>8</v>
      </c>
      <c r="C9" s="4" t="s">
        <v>14</v>
      </c>
      <c r="D9" s="4" t="s">
        <v>9</v>
      </c>
      <c r="E9" s="4" t="s">
        <v>15</v>
      </c>
      <c r="F9" s="5" t="s">
        <v>10</v>
      </c>
      <c r="G9" s="5" t="s">
        <v>16</v>
      </c>
      <c r="H9" s="5" t="s">
        <v>11</v>
      </c>
      <c r="I9" s="25"/>
      <c r="J9" s="25"/>
      <c r="K9" s="27"/>
    </row>
    <row r="10" spans="1:13" ht="16.2" thickBot="1" x14ac:dyDescent="0.35">
      <c r="A10" s="30"/>
      <c r="B10" s="6">
        <v>27</v>
      </c>
      <c r="C10" s="7">
        <v>145.30000000000001</v>
      </c>
      <c r="D10" s="7">
        <v>6</v>
      </c>
      <c r="E10" s="7">
        <v>43</v>
      </c>
      <c r="F10" s="9">
        <v>35</v>
      </c>
      <c r="G10" s="9">
        <v>95.1</v>
      </c>
      <c r="H10" s="9">
        <v>9.5</v>
      </c>
      <c r="I10" s="15">
        <f>F10-(3.14159265358979*D10/10)</f>
        <v>33.115044407846128</v>
      </c>
      <c r="J10" s="15">
        <f>G10-(3.14159265358979*E10/10)</f>
        <v>81.591151589563893</v>
      </c>
      <c r="K10" s="14">
        <f>(191.953*H10)-(31.155*B10)+(0.272*J10)+(6.011*C10)+(5.881*I10)-763.326</f>
        <v>1309.3831693949046</v>
      </c>
    </row>
    <row r="11" spans="1:13" ht="15" thickBot="1" x14ac:dyDescent="0.35"/>
    <row r="12" spans="1:13" ht="14.4" customHeight="1" thickBot="1" x14ac:dyDescent="0.35">
      <c r="A12" s="28" t="s">
        <v>5</v>
      </c>
      <c r="B12" s="35" t="s">
        <v>2</v>
      </c>
      <c r="C12" s="36"/>
      <c r="D12" s="36"/>
      <c r="E12" s="36"/>
      <c r="F12" s="36"/>
      <c r="G12" s="37"/>
      <c r="H12" s="24" t="s">
        <v>17</v>
      </c>
      <c r="I12" s="17" t="s">
        <v>18</v>
      </c>
      <c r="J12" s="17" t="s">
        <v>3</v>
      </c>
      <c r="K12" s="22" t="s">
        <v>4</v>
      </c>
    </row>
    <row r="13" spans="1:13" ht="35.4" x14ac:dyDescent="0.3">
      <c r="A13" s="29"/>
      <c r="B13" s="3" t="s">
        <v>7</v>
      </c>
      <c r="C13" s="4" t="s">
        <v>8</v>
      </c>
      <c r="D13" s="4" t="s">
        <v>9</v>
      </c>
      <c r="E13" s="4" t="s">
        <v>10</v>
      </c>
      <c r="F13" s="4" t="s">
        <v>19</v>
      </c>
      <c r="G13" s="10" t="s">
        <v>12</v>
      </c>
      <c r="H13" s="31"/>
      <c r="I13" s="18"/>
      <c r="J13" s="18"/>
      <c r="K13" s="23"/>
    </row>
    <row r="14" spans="1:13" ht="16.2" thickBot="1" x14ac:dyDescent="0.35">
      <c r="A14" s="30"/>
      <c r="B14" s="11">
        <v>1</v>
      </c>
      <c r="C14" s="7">
        <v>27</v>
      </c>
      <c r="D14" s="7">
        <v>6</v>
      </c>
      <c r="E14" s="7">
        <v>35</v>
      </c>
      <c r="F14" s="7">
        <v>34</v>
      </c>
      <c r="G14" s="12">
        <v>40.799999999999997</v>
      </c>
      <c r="H14" s="16">
        <f>IF(C14&lt;19,(40.54+(2.22*G14)),(71.85+(1.88*G14)))</f>
        <v>148.55399999999997</v>
      </c>
      <c r="I14" s="15">
        <f>IF(C14&lt;19,(43.21+(2.14*G14)),(70.21+(1.87*G14)-(0.06*C14)))</f>
        <v>144.88599999999997</v>
      </c>
      <c r="J14" s="15">
        <f>E14-(3.14159265358979*D14/10)</f>
        <v>33.115044407846128</v>
      </c>
      <c r="K14" s="14">
        <f>IF(B14=1,(12.096*J14)-(33.217*C14)+(27.875*F14)+(9.337*H14)-598.933, (12.096*J14)-(33.217*C14)+(27.875*F14)+(9.337*I14)-598.933)</f>
        <v>1239.5662751573063</v>
      </c>
    </row>
    <row r="15" spans="1:13" ht="15" thickBot="1" x14ac:dyDescent="0.35"/>
    <row r="16" spans="1:13" ht="16.2" customHeight="1" thickBot="1" x14ac:dyDescent="0.35">
      <c r="A16" s="28" t="s">
        <v>20</v>
      </c>
      <c r="B16" s="19" t="s">
        <v>2</v>
      </c>
      <c r="C16" s="20"/>
      <c r="D16" s="20"/>
      <c r="E16" s="20"/>
      <c r="F16" s="20"/>
      <c r="G16" s="20"/>
      <c r="H16" s="20"/>
      <c r="I16" s="21"/>
      <c r="J16" s="24" t="s">
        <v>21</v>
      </c>
      <c r="K16" s="17" t="s">
        <v>3</v>
      </c>
      <c r="L16" s="17" t="s">
        <v>6</v>
      </c>
      <c r="M16" s="22" t="s">
        <v>4</v>
      </c>
    </row>
    <row r="17" spans="1:13" ht="35.4" x14ac:dyDescent="0.3">
      <c r="A17" s="29"/>
      <c r="B17" s="3" t="s">
        <v>7</v>
      </c>
      <c r="C17" s="4" t="s">
        <v>8</v>
      </c>
      <c r="D17" s="4" t="s">
        <v>9</v>
      </c>
      <c r="E17" s="4" t="s">
        <v>15</v>
      </c>
      <c r="F17" s="5" t="s">
        <v>10</v>
      </c>
      <c r="G17" s="5" t="s">
        <v>16</v>
      </c>
      <c r="H17" s="4" t="s">
        <v>19</v>
      </c>
      <c r="I17" s="4" t="s">
        <v>22</v>
      </c>
      <c r="J17" s="31"/>
      <c r="K17" s="18"/>
      <c r="L17" s="18"/>
      <c r="M17" s="23"/>
    </row>
    <row r="18" spans="1:13" ht="16.2" thickBot="1" x14ac:dyDescent="0.35">
      <c r="A18" s="30"/>
      <c r="B18" s="11">
        <v>1</v>
      </c>
      <c r="C18" s="7">
        <v>27</v>
      </c>
      <c r="D18" s="7">
        <v>6</v>
      </c>
      <c r="E18" s="7">
        <v>43</v>
      </c>
      <c r="F18" s="9">
        <v>35</v>
      </c>
      <c r="G18" s="9">
        <v>95.1</v>
      </c>
      <c r="H18" s="7">
        <v>34</v>
      </c>
      <c r="I18" s="7">
        <v>80</v>
      </c>
      <c r="J18" s="16">
        <f>63.525-(3.237*B18)-(0.06904*C18)+(1.293*I18)</f>
        <v>161.86392000000001</v>
      </c>
      <c r="K18" s="15">
        <f>F18-(3.14159265358979*D18/10)</f>
        <v>33.115044407846128</v>
      </c>
      <c r="L18" s="15">
        <f>G18-(3.14159265358979*E18/10)</f>
        <v>81.591151589563893</v>
      </c>
      <c r="M18" s="14">
        <f>(45.15*K18)-(32.749*L18)+(15.361*H18)+(22.675*J18)-1315.969</f>
        <v>1699.685017607625</v>
      </c>
    </row>
  </sheetData>
  <sheetProtection algorithmName="SHA-512" hashValue="O0vxa7E9KwmxdpAdT7LJKuUnLm2awT7sQcaVu5iGjC9Q1LfDB9hzbQolhEHYXiDcnNZo3R9onxBSW8eWU4wFbA==" saltValue="jwok8/RI4MU2PyIcPh8E/Q==" spinCount="100000" sheet="1" objects="1" scenarios="1"/>
  <mergeCells count="22">
    <mergeCell ref="A2:G2"/>
    <mergeCell ref="J8:J9"/>
    <mergeCell ref="B8:H8"/>
    <mergeCell ref="H4:H5"/>
    <mergeCell ref="B12:G12"/>
    <mergeCell ref="H12:H13"/>
    <mergeCell ref="A4:A6"/>
    <mergeCell ref="B4:F4"/>
    <mergeCell ref="G4:G5"/>
    <mergeCell ref="A8:A10"/>
    <mergeCell ref="A16:A18"/>
    <mergeCell ref="J16:J17"/>
    <mergeCell ref="A12:A14"/>
    <mergeCell ref="J12:J13"/>
    <mergeCell ref="I12:I13"/>
    <mergeCell ref="K16:K17"/>
    <mergeCell ref="B16:I16"/>
    <mergeCell ref="L16:L17"/>
    <mergeCell ref="M16:M17"/>
    <mergeCell ref="I8:I9"/>
    <mergeCell ref="K8:K9"/>
    <mergeCell ref="K12:K13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Predictive Equations for RMR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CARLOS</cp:lastModifiedBy>
  <dcterms:created xsi:type="dcterms:W3CDTF">2020-07-16T17:13:34Z</dcterms:created>
  <dcterms:modified xsi:type="dcterms:W3CDTF">2021-05-01T20:10:00Z</dcterms:modified>
</cp:coreProperties>
</file>